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 activeTab="4"/>
  </bookViews>
  <sheets>
    <sheet name="1кв" sheetId="25" r:id="rId1"/>
    <sheet name="2кв" sheetId="27" r:id="rId2"/>
    <sheet name="3кв" sheetId="28" r:id="rId3"/>
    <sheet name="4кв " sheetId="29" r:id="rId4"/>
    <sheet name="отчет" sheetId="26" r:id="rId5"/>
  </sheets>
  <definedNames>
    <definedName name="_xlnm.Print_Area" localSheetId="0">'1кв'!$A$1:$E$53</definedName>
    <definedName name="_xlnm.Print_Area" localSheetId="1">'2кв'!$A$1:$E$51</definedName>
    <definedName name="_xlnm.Print_Area" localSheetId="2">'3кв'!$A$1:$E$51</definedName>
    <definedName name="_xlnm.Print_Area" localSheetId="3">'4кв '!$A$1:$E$52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21" i="26" l="1"/>
  <c r="C19" i="26"/>
  <c r="C18" i="26"/>
  <c r="C15" i="26"/>
  <c r="C13" i="26"/>
  <c r="C14" i="26"/>
  <c r="C12" i="26"/>
  <c r="C9" i="26"/>
  <c r="C8" i="26"/>
  <c r="C6" i="26"/>
  <c r="B47" i="29"/>
  <c r="E24" i="29" l="1"/>
  <c r="E23" i="29"/>
  <c r="E28" i="29" s="1"/>
  <c r="B51" i="29" s="1"/>
  <c r="B52" i="29" l="1"/>
  <c r="B49" i="28"/>
  <c r="B46" i="28" l="1"/>
  <c r="E24" i="28"/>
  <c r="E23" i="28"/>
  <c r="E27" i="28" s="1"/>
  <c r="B50" i="28" s="1"/>
  <c r="B51" i="28" l="1"/>
  <c r="B46" i="27"/>
  <c r="B49" i="27"/>
  <c r="E24" i="27"/>
  <c r="E23" i="27"/>
  <c r="E27" i="27" l="1"/>
  <c r="B50" i="27" s="1"/>
  <c r="B51" i="27"/>
  <c r="E27" i="25"/>
  <c r="C16" i="26" l="1"/>
  <c r="C10" i="26"/>
  <c r="C27" i="26" l="1"/>
  <c r="B51" i="25" l="1"/>
  <c r="E24" i="25"/>
  <c r="E23" i="25"/>
  <c r="E29" i="25" l="1"/>
  <c r="B52" i="25" s="1"/>
  <c r="C22" i="26"/>
  <c r="B53" i="25"/>
</calcChain>
</file>

<file path=xl/sharedStrings.xml><?xml version="1.0" encoding="utf-8"?>
<sst xmlns="http://schemas.openxmlformats.org/spreadsheetml/2006/main" count="258" uniqueCount="100">
  <si>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</si>
  <si>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</si>
  <si>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</si>
  <si>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</si>
  <si>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</si>
  <si>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</si>
  <si>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</si>
  <si>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</si>
  <si>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</si>
  <si>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</si>
  <si>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</si>
  <si>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</si>
  <si>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</si>
  <si>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</si>
  <si>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</si>
  <si>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</si>
  <si>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</si>
  <si>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</si>
  <si>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</si>
  <si>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</si>
  <si>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</si>
  <si>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</si>
  <si>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</si>
  <si>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</si>
  <si>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</si>
  <si>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Маршака, д. 55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</si>
  <si>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29.03.2015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</si>
  <si>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</si>
  <si>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</si>
  <si>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</si>
  <si>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</si>
  <si>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Стеценко Ивана Петровича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</si>
  <si>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Стеценко И.П.</t>
    </r>
  </si>
  <si>
    <t>Информация для собственников:</t>
  </si>
  <si>
    <t>Оплачено , руб</t>
  </si>
  <si>
    <t>Расходы по содержанию и тек.ремонту, руб.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</si>
  <si>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      от   01.07.2016 г.</t>
    </r>
  </si>
  <si>
    <t xml:space="preserve">определена приложением № 9 к договору </t>
  </si>
  <si>
    <t xml:space="preserve">Итого остаток на конец  квартала </t>
  </si>
  <si>
    <t>интернет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</si>
  <si>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</si>
  <si>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</si>
  <si>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</si>
  <si>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>Sдома=1645,2м2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</si>
  <si>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</si>
  <si>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</si>
  <si>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</si>
  <si>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120527,37</t>
  </si>
  <si>
    <t>ч/ч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</si>
  <si>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</si>
  <si>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</si>
  <si>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</si>
  <si>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</si>
  <si>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</si>
  <si>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</si>
  <si>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</si>
  <si>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</si>
  <si>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</si>
  <si>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</si>
  <si>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</si>
  <si>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</si>
  <si>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</si>
  <si>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</si>
  <si>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</si>
  <si>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Маршака, д. 55</t>
  </si>
  <si>
    <t xml:space="preserve">Оплачено за размещение оборудования в МОП интернет </t>
  </si>
  <si>
    <t>за 1 квартал 2024 года</t>
  </si>
  <si>
    <t>31.03.2024 г.</t>
  </si>
  <si>
    <t>март</t>
  </si>
  <si>
    <t>Замена участка плети ХВС по подвалу (подпитка) (кв.6)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</si>
  <si>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</si>
  <si>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</si>
  <si>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сто десять тысяч сто тридцать три рубля 69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</si>
  <si>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</si>
  <si>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</si>
  <si>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</si>
  <si>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сто пять тысяч двадцать девять рублей 57 копеек.</t>
  </si>
  <si>
    <t>за 3 квартал 2024 года</t>
  </si>
  <si>
    <t>30.09.2024 г.</t>
  </si>
  <si>
    <t>S квартир = 1645,2 м2</t>
  </si>
  <si>
    <t>3 квартал</t>
  </si>
  <si>
    <t xml:space="preserve">           2. Всего за период с "01" 07 2024 г. по "30" 09 2024 г. выполнено работ (оказано услуг) на общую сумму сто шестнадцать тысяч четыреста тридцать четыре рубля 29 копеек.</t>
  </si>
  <si>
    <t>Предъявлено населению 131336,37</t>
  </si>
  <si>
    <t>Оплачено, руб</t>
  </si>
  <si>
    <t>за 4 квартал 2024 года</t>
  </si>
  <si>
    <t>31.12.2024 г.</t>
  </si>
  <si>
    <t>4 квартал</t>
  </si>
  <si>
    <t>Оборудование укрытия в подвале (смета)</t>
  </si>
  <si>
    <t>октябрь</t>
  </si>
  <si>
    <t xml:space="preserve">           2. Всего за период с "01" 10 2024 г. по "31" 12 2024 г. выполнено работ (оказано услуг) на общую сумму сто двадцать пять тысяч тринадцать рублей 06 копеек.</t>
  </si>
  <si>
    <t>НА ЛИЦЕВОМ СЧЕТЕ  за  период  с 01.01.2024 г. по 31.12.2024 г.</t>
  </si>
  <si>
    <t>Начислено всего 503727,48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</si>
  <si>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</si>
  <si>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Оборудование укрытия в подвале (смета)</t>
  </si>
  <si>
    <t>Непредвиденные работы 16 ч/ч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</si>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</sst>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5" fillId="0" borderId="0"/>
    <xf numFmtId="0" fontId="16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39" fontId="7" fillId="0" borderId="0" xfId="1" applyNumberFormat="1" applyFont="1" applyAlignment="1"/>
    <xf numFmtId="39" fontId="4" fillId="0" borderId="0" xfId="1" applyNumberFormat="1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9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20" fillId="0" borderId="0" xfId="0" applyFont="1"/>
    <xf numFmtId="165" fontId="8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20" fillId="0" borderId="0" xfId="0" applyNumberFormat="1" applyFont="1"/>
    <xf numFmtId="0" fontId="18" fillId="0" borderId="4" xfId="0" applyFont="1" applyBorder="1" applyAlignment="1">
      <alignment wrapText="1"/>
    </xf>
    <xf numFmtId="0" fontId="14" fillId="0" borderId="1" xfId="0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66</v>
      </c>
      <c r="B3" s="77"/>
      <c r="C3" s="77"/>
      <c r="D3" s="77"/>
      <c r="E3" s="77"/>
    </row>
    <row r="4" spans="1:5" s="1" customFormat="1" ht="15.6" customHeight="1" x14ac:dyDescent="0.25">
      <c r="A4" s="22" t="s">
        <v>13</v>
      </c>
      <c r="B4" s="4"/>
      <c r="C4" s="4"/>
      <c r="D4" s="28"/>
      <c r="E4" s="27" t="s">
        <v>67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25</v>
      </c>
      <c r="B7" s="78"/>
      <c r="C7" s="78"/>
      <c r="D7" s="78"/>
      <c r="E7" s="78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31</v>
      </c>
      <c r="B9" s="66"/>
      <c r="C9" s="66"/>
      <c r="D9" s="66"/>
      <c r="E9" s="66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0" customHeight="1" x14ac:dyDescent="0.25">
      <c r="A11" s="66" t="s">
        <v>26</v>
      </c>
      <c r="B11" s="66"/>
      <c r="C11" s="66"/>
      <c r="D11" s="66"/>
      <c r="E11" s="66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22</v>
      </c>
      <c r="B13" s="66"/>
      <c r="C13" s="66"/>
      <c r="D13" s="66"/>
      <c r="E13" s="66"/>
    </row>
    <row r="14" spans="1:5" ht="11.25" customHeight="1" x14ac:dyDescent="0.25">
      <c r="A14" s="70" t="s">
        <v>2</v>
      </c>
      <c r="B14" s="73"/>
      <c r="C14" s="73"/>
      <c r="D14" s="73"/>
      <c r="E14" s="73"/>
    </row>
    <row r="15" spans="1:5" ht="11.25" customHeight="1" x14ac:dyDescent="0.25">
      <c r="A15" s="25"/>
      <c r="B15" s="26"/>
      <c r="C15" s="26"/>
      <c r="D15" s="26"/>
      <c r="E15" s="26"/>
    </row>
    <row r="16" spans="1:5" x14ac:dyDescent="0.25">
      <c r="A16" s="66" t="s">
        <v>44</v>
      </c>
      <c r="B16" s="66"/>
      <c r="C16" s="66"/>
      <c r="D16" s="66"/>
      <c r="E16" s="66"/>
    </row>
    <row r="17" spans="1:7" ht="10.5" customHeight="1" x14ac:dyDescent="0.25">
      <c r="A17" s="70" t="s">
        <v>16</v>
      </c>
      <c r="B17" s="73"/>
      <c r="C17" s="73"/>
      <c r="D17" s="73"/>
      <c r="E17" s="73"/>
    </row>
    <row r="18" spans="1:7" ht="30.75" customHeight="1" x14ac:dyDescent="0.25">
      <c r="A18" s="66" t="s">
        <v>17</v>
      </c>
      <c r="B18" s="66"/>
      <c r="C18" s="66"/>
      <c r="D18" s="66"/>
      <c r="E18" s="66"/>
    </row>
    <row r="19" spans="1:7" ht="63.75" customHeight="1" x14ac:dyDescent="0.25">
      <c r="A19" s="66" t="s">
        <v>36</v>
      </c>
      <c r="B19" s="66"/>
      <c r="C19" s="66"/>
      <c r="D19" s="66"/>
      <c r="E19" s="66"/>
    </row>
    <row r="20" spans="1:7" ht="33.75" customHeight="1" x14ac:dyDescent="0.25">
      <c r="A20" s="64" t="s">
        <v>27</v>
      </c>
      <c r="B20" s="64"/>
      <c r="C20" s="64"/>
      <c r="D20" s="64"/>
      <c r="E20" s="64"/>
    </row>
    <row r="21" spans="1:7" x14ac:dyDescent="0.25">
      <c r="A21" s="64"/>
      <c r="B21" s="64"/>
      <c r="C21" s="64"/>
      <c r="D21" s="64"/>
      <c r="E21" s="64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42</v>
      </c>
      <c r="B23" s="9" t="s">
        <v>37</v>
      </c>
      <c r="C23" s="3" t="s">
        <v>4</v>
      </c>
      <c r="D23" s="3">
        <v>16.920000000000002</v>
      </c>
      <c r="E23" s="20">
        <f>D23*F21*G21</f>
        <v>83510.352000000014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21519.216000000004</v>
      </c>
    </row>
    <row r="25" spans="1:7" x14ac:dyDescent="0.25">
      <c r="A25" s="7" t="s">
        <v>28</v>
      </c>
      <c r="B25" s="9" t="s">
        <v>45</v>
      </c>
      <c r="C25" s="3" t="s">
        <v>29</v>
      </c>
      <c r="D25" s="3"/>
      <c r="E25" s="8">
        <v>0</v>
      </c>
    </row>
    <row r="26" spans="1:7" s="53" customFormat="1" ht="60" x14ac:dyDescent="0.25">
      <c r="A26" s="49" t="s">
        <v>70</v>
      </c>
      <c r="B26" s="50" t="s">
        <v>71</v>
      </c>
      <c r="C26" s="51" t="s">
        <v>29</v>
      </c>
      <c r="D26" s="51"/>
      <c r="E26" s="52">
        <v>943</v>
      </c>
    </row>
    <row r="27" spans="1:7" ht="30" x14ac:dyDescent="0.25">
      <c r="A27" s="23" t="s">
        <v>69</v>
      </c>
      <c r="B27" s="9" t="s">
        <v>68</v>
      </c>
      <c r="C27" s="3" t="s">
        <v>48</v>
      </c>
      <c r="D27" s="3">
        <v>16</v>
      </c>
      <c r="E27" s="8">
        <f>D27*260.07</f>
        <v>4161.12</v>
      </c>
    </row>
    <row r="28" spans="1:7" x14ac:dyDescent="0.25">
      <c r="A28" s="23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SUM(E23:E28)</f>
        <v>110133.68800000001</v>
      </c>
    </row>
    <row r="31" spans="1:7" ht="30" customHeight="1" x14ac:dyDescent="0.25">
      <c r="A31" s="65" t="s">
        <v>72</v>
      </c>
      <c r="B31" s="65"/>
      <c r="C31" s="65"/>
      <c r="D31" s="65"/>
      <c r="E31" s="65"/>
    </row>
    <row r="32" spans="1:7" ht="30" customHeight="1" x14ac:dyDescent="0.25">
      <c r="A32" s="66" t="s">
        <v>21</v>
      </c>
      <c r="B32" s="66"/>
      <c r="C32" s="66"/>
      <c r="D32" s="66"/>
      <c r="E32" s="66"/>
    </row>
    <row r="33" spans="1:5" x14ac:dyDescent="0.25">
      <c r="A33" s="66" t="s">
        <v>20</v>
      </c>
      <c r="B33" s="66"/>
      <c r="C33" s="66"/>
      <c r="D33" s="66"/>
      <c r="E33" s="66"/>
    </row>
    <row r="34" spans="1:5" ht="30" customHeight="1" x14ac:dyDescent="0.25">
      <c r="A34" s="66" t="s">
        <v>30</v>
      </c>
      <c r="B34" s="66"/>
      <c r="C34" s="66"/>
      <c r="D34" s="66"/>
      <c r="E34" s="66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67" t="s">
        <v>5</v>
      </c>
      <c r="B36" s="67"/>
      <c r="C36" s="67"/>
      <c r="D36" s="67"/>
      <c r="E36" s="67"/>
    </row>
    <row r="37" spans="1:5" x14ac:dyDescent="0.25">
      <c r="A37" s="66" t="s">
        <v>18</v>
      </c>
      <c r="B37" s="66"/>
      <c r="C37" s="66"/>
      <c r="D37" s="66"/>
      <c r="E37" s="66"/>
    </row>
    <row r="38" spans="1:5" x14ac:dyDescent="0.25">
      <c r="A38" s="68" t="s">
        <v>46</v>
      </c>
      <c r="B38" s="68"/>
      <c r="C38" s="68"/>
      <c r="D38" s="68"/>
      <c r="E38" s="5"/>
    </row>
    <row r="39" spans="1:5" x14ac:dyDescent="0.25">
      <c r="B39" s="63" t="s">
        <v>19</v>
      </c>
      <c r="C39" s="63"/>
      <c r="D39" s="63"/>
      <c r="E39" s="6" t="s">
        <v>6</v>
      </c>
    </row>
    <row r="40" spans="1:5" x14ac:dyDescent="0.25">
      <c r="A40" s="25"/>
      <c r="B40" s="25"/>
      <c r="C40" s="25"/>
      <c r="D40" s="25"/>
      <c r="E40" s="25"/>
    </row>
    <row r="41" spans="1:5" x14ac:dyDescent="0.25">
      <c r="A41" s="69" t="s">
        <v>32</v>
      </c>
      <c r="B41" s="69"/>
      <c r="C41" s="69"/>
      <c r="D41" s="69"/>
      <c r="E41" s="5"/>
    </row>
    <row r="42" spans="1:5" x14ac:dyDescent="0.25">
      <c r="B42" s="63" t="s">
        <v>19</v>
      </c>
      <c r="C42" s="63"/>
      <c r="D42" s="63"/>
      <c r="E42" s="6" t="s">
        <v>6</v>
      </c>
    </row>
    <row r="46" spans="1:5" x14ac:dyDescent="0.25">
      <c r="A46" s="2" t="s">
        <v>43</v>
      </c>
    </row>
    <row r="47" spans="1:5" x14ac:dyDescent="0.25">
      <c r="A47" s="14" t="s">
        <v>33</v>
      </c>
    </row>
    <row r="48" spans="1:5" x14ac:dyDescent="0.25">
      <c r="A48" s="2" t="s">
        <v>40</v>
      </c>
      <c r="B48" s="16">
        <v>-3210.97</v>
      </c>
    </row>
    <row r="49" spans="1:2" x14ac:dyDescent="0.25">
      <c r="A49" s="18" t="s">
        <v>47</v>
      </c>
      <c r="B49" s="17"/>
    </row>
    <row r="50" spans="1:2" x14ac:dyDescent="0.25">
      <c r="A50" s="2" t="s">
        <v>34</v>
      </c>
      <c r="B50" s="17">
        <v>116864.18</v>
      </c>
    </row>
    <row r="51" spans="1:2" x14ac:dyDescent="0.25">
      <c r="A51" s="2" t="s">
        <v>39</v>
      </c>
      <c r="B51" s="17">
        <f>350*3</f>
        <v>1050</v>
      </c>
    </row>
    <row r="52" spans="1:2" ht="30" x14ac:dyDescent="0.25">
      <c r="A52" s="24" t="s">
        <v>35</v>
      </c>
      <c r="B52" s="17">
        <f>E29</f>
        <v>110133.68800000001</v>
      </c>
    </row>
    <row r="53" spans="1:2" x14ac:dyDescent="0.25">
      <c r="A53" s="15" t="s">
        <v>38</v>
      </c>
      <c r="B53" s="19">
        <f>B48+B50+B51-B52</f>
        <v>4569.5219999999827</v>
      </c>
    </row>
    <row r="55" spans="1:2" x14ac:dyDescent="0.25">
      <c r="B55" s="2">
        <v>-3210.97</v>
      </c>
    </row>
  </sheetData>
  <mergeCells count="29">
    <mergeCell ref="A1:E1"/>
    <mergeCell ref="A2:E2"/>
    <mergeCell ref="A3:E3"/>
    <mergeCell ref="A6:E6"/>
    <mergeCell ref="A7:E7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2:D42"/>
    <mergeCell ref="A21:E21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73</v>
      </c>
      <c r="B3" s="77"/>
      <c r="C3" s="77"/>
      <c r="D3" s="77"/>
      <c r="E3" s="77"/>
    </row>
    <row r="4" spans="1:5" s="1" customFormat="1" ht="15.6" customHeight="1" x14ac:dyDescent="0.25">
      <c r="A4" s="22" t="s">
        <v>13</v>
      </c>
      <c r="B4" s="4"/>
      <c r="C4" s="4"/>
      <c r="D4" s="28"/>
      <c r="E4" s="27" t="s">
        <v>74</v>
      </c>
    </row>
    <row r="5" spans="1:5" x14ac:dyDescent="0.25">
      <c r="A5" s="48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25</v>
      </c>
      <c r="B7" s="78"/>
      <c r="C7" s="78"/>
      <c r="D7" s="78"/>
      <c r="E7" s="78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31</v>
      </c>
      <c r="B9" s="66"/>
      <c r="C9" s="66"/>
      <c r="D9" s="66"/>
      <c r="E9" s="66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0" customHeight="1" x14ac:dyDescent="0.25">
      <c r="A11" s="66" t="s">
        <v>26</v>
      </c>
      <c r="B11" s="66"/>
      <c r="C11" s="66"/>
      <c r="D11" s="66"/>
      <c r="E11" s="66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22</v>
      </c>
      <c r="B13" s="66"/>
      <c r="C13" s="66"/>
      <c r="D13" s="66"/>
      <c r="E13" s="66"/>
    </row>
    <row r="14" spans="1:5" ht="11.25" customHeight="1" x14ac:dyDescent="0.25">
      <c r="A14" s="70" t="s">
        <v>2</v>
      </c>
      <c r="B14" s="73"/>
      <c r="C14" s="73"/>
      <c r="D14" s="73"/>
      <c r="E14" s="73"/>
    </row>
    <row r="15" spans="1:5" ht="11.25" customHeight="1" x14ac:dyDescent="0.25">
      <c r="A15" s="47"/>
      <c r="B15" s="48"/>
      <c r="C15" s="48"/>
      <c r="D15" s="48"/>
      <c r="E15" s="48"/>
    </row>
    <row r="16" spans="1:5" x14ac:dyDescent="0.25">
      <c r="A16" s="66" t="s">
        <v>44</v>
      </c>
      <c r="B16" s="66"/>
      <c r="C16" s="66"/>
      <c r="D16" s="66"/>
      <c r="E16" s="66"/>
    </row>
    <row r="17" spans="1:7" ht="10.5" customHeight="1" x14ac:dyDescent="0.25">
      <c r="A17" s="70" t="s">
        <v>16</v>
      </c>
      <c r="B17" s="73"/>
      <c r="C17" s="73"/>
      <c r="D17" s="73"/>
      <c r="E17" s="73"/>
    </row>
    <row r="18" spans="1:7" ht="30.75" customHeight="1" x14ac:dyDescent="0.25">
      <c r="A18" s="66" t="s">
        <v>17</v>
      </c>
      <c r="B18" s="66"/>
      <c r="C18" s="66"/>
      <c r="D18" s="66"/>
      <c r="E18" s="66"/>
    </row>
    <row r="19" spans="1:7" ht="63.75" customHeight="1" x14ac:dyDescent="0.25">
      <c r="A19" s="66" t="s">
        <v>36</v>
      </c>
      <c r="B19" s="66"/>
      <c r="C19" s="66"/>
      <c r="D19" s="66"/>
      <c r="E19" s="66"/>
    </row>
    <row r="20" spans="1:7" ht="33.75" customHeight="1" x14ac:dyDescent="0.25">
      <c r="A20" s="64" t="s">
        <v>27</v>
      </c>
      <c r="B20" s="64"/>
      <c r="C20" s="64"/>
      <c r="D20" s="64"/>
      <c r="E20" s="64"/>
    </row>
    <row r="21" spans="1:7" x14ac:dyDescent="0.25">
      <c r="A21" s="64"/>
      <c r="B21" s="64"/>
      <c r="C21" s="64"/>
      <c r="D21" s="64"/>
      <c r="E21" s="64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42</v>
      </c>
      <c r="B23" s="9" t="s">
        <v>37</v>
      </c>
      <c r="C23" s="3" t="s">
        <v>4</v>
      </c>
      <c r="D23" s="3">
        <v>16.920000000000002</v>
      </c>
      <c r="E23" s="20">
        <f>D23*F21*G21</f>
        <v>83510.352000000014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21519.216000000004</v>
      </c>
    </row>
    <row r="25" spans="1:7" x14ac:dyDescent="0.25">
      <c r="A25" s="7" t="s">
        <v>28</v>
      </c>
      <c r="B25" s="9" t="s">
        <v>75</v>
      </c>
      <c r="C25" s="3" t="s">
        <v>29</v>
      </c>
      <c r="D25" s="3"/>
      <c r="E25" s="8">
        <v>0</v>
      </c>
    </row>
    <row r="26" spans="1:7" x14ac:dyDescent="0.25">
      <c r="A26" s="23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SUM(E23:E26)</f>
        <v>105029.56800000001</v>
      </c>
    </row>
    <row r="29" spans="1:7" ht="30" customHeight="1" x14ac:dyDescent="0.25">
      <c r="A29" s="65" t="s">
        <v>76</v>
      </c>
      <c r="B29" s="65"/>
      <c r="C29" s="65"/>
      <c r="D29" s="65"/>
      <c r="E29" s="65"/>
    </row>
    <row r="30" spans="1:7" ht="30" customHeight="1" x14ac:dyDescent="0.25">
      <c r="A30" s="66" t="s">
        <v>21</v>
      </c>
      <c r="B30" s="66"/>
      <c r="C30" s="66"/>
      <c r="D30" s="66"/>
      <c r="E30" s="66"/>
    </row>
    <row r="31" spans="1:7" x14ac:dyDescent="0.25">
      <c r="A31" s="66" t="s">
        <v>20</v>
      </c>
      <c r="B31" s="66"/>
      <c r="C31" s="66"/>
      <c r="D31" s="66"/>
      <c r="E31" s="66"/>
    </row>
    <row r="32" spans="1:7" ht="30" customHeight="1" x14ac:dyDescent="0.25">
      <c r="A32" s="66" t="s">
        <v>30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67" t="s">
        <v>5</v>
      </c>
      <c r="B34" s="67"/>
      <c r="C34" s="67"/>
      <c r="D34" s="67"/>
      <c r="E34" s="67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68" t="s">
        <v>46</v>
      </c>
      <c r="B36" s="68"/>
      <c r="C36" s="68"/>
      <c r="D36" s="68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47"/>
      <c r="B38" s="47"/>
      <c r="C38" s="47"/>
      <c r="D38" s="47"/>
      <c r="E38" s="47"/>
    </row>
    <row r="39" spans="1:5" x14ac:dyDescent="0.25">
      <c r="A39" s="69" t="s">
        <v>32</v>
      </c>
      <c r="B39" s="69"/>
      <c r="C39" s="69"/>
      <c r="D39" s="69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4" spans="1:5" x14ac:dyDescent="0.25">
      <c r="A44" s="2" t="s">
        <v>43</v>
      </c>
    </row>
    <row r="45" spans="1:5" x14ac:dyDescent="0.25">
      <c r="A45" s="14" t="s">
        <v>33</v>
      </c>
    </row>
    <row r="46" spans="1:5" x14ac:dyDescent="0.25">
      <c r="A46" s="2" t="s">
        <v>40</v>
      </c>
      <c r="B46" s="16">
        <f>'1кв'!B53</f>
        <v>4569.5219999999827</v>
      </c>
    </row>
    <row r="47" spans="1:5" x14ac:dyDescent="0.25">
      <c r="A47" s="18" t="s">
        <v>47</v>
      </c>
      <c r="B47" s="17"/>
    </row>
    <row r="48" spans="1:5" x14ac:dyDescent="0.25">
      <c r="A48" s="2" t="s">
        <v>34</v>
      </c>
      <c r="B48" s="17">
        <v>107897.3</v>
      </c>
    </row>
    <row r="49" spans="1:2" x14ac:dyDescent="0.25">
      <c r="A49" s="2" t="s">
        <v>39</v>
      </c>
      <c r="B49" s="17">
        <f>350*3</f>
        <v>1050</v>
      </c>
    </row>
    <row r="50" spans="1:2" ht="30" x14ac:dyDescent="0.25">
      <c r="A50" s="46" t="s">
        <v>35</v>
      </c>
      <c r="B50" s="17">
        <f>E27</f>
        <v>105029.56800000001</v>
      </c>
    </row>
    <row r="51" spans="1:2" x14ac:dyDescent="0.25">
      <c r="A51" s="15" t="s">
        <v>38</v>
      </c>
      <c r="B51" s="19">
        <f>B46+B48+B49-B50</f>
        <v>8487.2539999999717</v>
      </c>
    </row>
    <row r="53" spans="1:2" x14ac:dyDescent="0.25">
      <c r="B53" s="2">
        <v>-3210.97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6:E16"/>
    <mergeCell ref="A17:E17"/>
    <mergeCell ref="A18:E18"/>
    <mergeCell ref="A19:E19"/>
    <mergeCell ref="A20:E20"/>
    <mergeCell ref="A21:E21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77</v>
      </c>
      <c r="B3" s="77"/>
      <c r="C3" s="77"/>
      <c r="D3" s="77"/>
      <c r="E3" s="77"/>
    </row>
    <row r="4" spans="1:5" s="1" customFormat="1" ht="15.6" customHeight="1" x14ac:dyDescent="0.25">
      <c r="A4" s="22" t="s">
        <v>13</v>
      </c>
      <c r="B4" s="4"/>
      <c r="C4" s="4"/>
      <c r="D4" s="28"/>
      <c r="E4" s="27" t="s">
        <v>78</v>
      </c>
    </row>
    <row r="5" spans="1:5" x14ac:dyDescent="0.25">
      <c r="A5" s="56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25</v>
      </c>
      <c r="B7" s="78"/>
      <c r="C7" s="78"/>
      <c r="D7" s="78"/>
      <c r="E7" s="78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31</v>
      </c>
      <c r="B9" s="66"/>
      <c r="C9" s="66"/>
      <c r="D9" s="66"/>
      <c r="E9" s="66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0" customHeight="1" x14ac:dyDescent="0.25">
      <c r="A11" s="66" t="s">
        <v>26</v>
      </c>
      <c r="B11" s="66"/>
      <c r="C11" s="66"/>
      <c r="D11" s="66"/>
      <c r="E11" s="66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22</v>
      </c>
      <c r="B13" s="66"/>
      <c r="C13" s="66"/>
      <c r="D13" s="66"/>
      <c r="E13" s="66"/>
    </row>
    <row r="14" spans="1:5" ht="11.25" customHeight="1" x14ac:dyDescent="0.25">
      <c r="A14" s="70" t="s">
        <v>2</v>
      </c>
      <c r="B14" s="73"/>
      <c r="C14" s="73"/>
      <c r="D14" s="73"/>
      <c r="E14" s="73"/>
    </row>
    <row r="15" spans="1:5" ht="11.25" customHeight="1" x14ac:dyDescent="0.25">
      <c r="A15" s="55"/>
      <c r="B15" s="56"/>
      <c r="C15" s="56"/>
      <c r="D15" s="56"/>
      <c r="E15" s="56"/>
    </row>
    <row r="16" spans="1:5" x14ac:dyDescent="0.25">
      <c r="A16" s="66" t="s">
        <v>44</v>
      </c>
      <c r="B16" s="66"/>
      <c r="C16" s="66"/>
      <c r="D16" s="66"/>
      <c r="E16" s="66"/>
    </row>
    <row r="17" spans="1:7" ht="10.5" customHeight="1" x14ac:dyDescent="0.25">
      <c r="A17" s="70" t="s">
        <v>16</v>
      </c>
      <c r="B17" s="73"/>
      <c r="C17" s="73"/>
      <c r="D17" s="73"/>
      <c r="E17" s="73"/>
    </row>
    <row r="18" spans="1:7" ht="30.75" customHeight="1" x14ac:dyDescent="0.25">
      <c r="A18" s="66" t="s">
        <v>17</v>
      </c>
      <c r="B18" s="66"/>
      <c r="C18" s="66"/>
      <c r="D18" s="66"/>
      <c r="E18" s="66"/>
    </row>
    <row r="19" spans="1:7" ht="63.75" customHeight="1" x14ac:dyDescent="0.25">
      <c r="A19" s="66" t="s">
        <v>36</v>
      </c>
      <c r="B19" s="66"/>
      <c r="C19" s="66"/>
      <c r="D19" s="66"/>
      <c r="E19" s="66"/>
    </row>
    <row r="20" spans="1:7" ht="33.75" customHeight="1" x14ac:dyDescent="0.25">
      <c r="A20" s="64" t="s">
        <v>27</v>
      </c>
      <c r="B20" s="64"/>
      <c r="C20" s="64"/>
      <c r="D20" s="64"/>
      <c r="E20" s="64"/>
    </row>
    <row r="21" spans="1:7" x14ac:dyDescent="0.25">
      <c r="A21" s="64"/>
      <c r="B21" s="64"/>
      <c r="C21" s="64"/>
      <c r="D21" s="64"/>
      <c r="E21" s="64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42</v>
      </c>
      <c r="B23" s="9" t="s">
        <v>37</v>
      </c>
      <c r="C23" s="3" t="s">
        <v>4</v>
      </c>
      <c r="D23" s="3">
        <v>18.55</v>
      </c>
      <c r="E23" s="20">
        <f>D23*F21*G21</f>
        <v>91555.38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4.68</v>
      </c>
      <c r="E24" s="8">
        <f>D24*F21*G21</f>
        <v>23098.608</v>
      </c>
    </row>
    <row r="25" spans="1:7" x14ac:dyDescent="0.25">
      <c r="A25" s="7" t="s">
        <v>28</v>
      </c>
      <c r="B25" s="9" t="s">
        <v>80</v>
      </c>
      <c r="C25" s="3" t="s">
        <v>29</v>
      </c>
      <c r="D25" s="3"/>
      <c r="E25" s="8">
        <v>1780.3</v>
      </c>
    </row>
    <row r="26" spans="1:7" x14ac:dyDescent="0.25">
      <c r="A26" s="23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SUM(E23:E26)</f>
        <v>116434.28800000002</v>
      </c>
    </row>
    <row r="29" spans="1:7" ht="30" customHeight="1" x14ac:dyDescent="0.25">
      <c r="A29" s="65" t="s">
        <v>81</v>
      </c>
      <c r="B29" s="65"/>
      <c r="C29" s="65"/>
      <c r="D29" s="65"/>
      <c r="E29" s="65"/>
    </row>
    <row r="30" spans="1:7" ht="30" customHeight="1" x14ac:dyDescent="0.25">
      <c r="A30" s="66" t="s">
        <v>21</v>
      </c>
      <c r="B30" s="66"/>
      <c r="C30" s="66"/>
      <c r="D30" s="66"/>
      <c r="E30" s="66"/>
    </row>
    <row r="31" spans="1:7" x14ac:dyDescent="0.25">
      <c r="A31" s="66" t="s">
        <v>20</v>
      </c>
      <c r="B31" s="66"/>
      <c r="C31" s="66"/>
      <c r="D31" s="66"/>
      <c r="E31" s="66"/>
    </row>
    <row r="32" spans="1:7" ht="30" customHeight="1" x14ac:dyDescent="0.25">
      <c r="A32" s="66" t="s">
        <v>30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67" t="s">
        <v>5</v>
      </c>
      <c r="B34" s="67"/>
      <c r="C34" s="67"/>
      <c r="D34" s="67"/>
      <c r="E34" s="67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68" t="s">
        <v>46</v>
      </c>
      <c r="B36" s="68"/>
      <c r="C36" s="68"/>
      <c r="D36" s="68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55"/>
      <c r="B38" s="55"/>
      <c r="C38" s="55"/>
      <c r="D38" s="55"/>
      <c r="E38" s="55"/>
    </row>
    <row r="39" spans="1:5" x14ac:dyDescent="0.25">
      <c r="A39" s="69" t="s">
        <v>32</v>
      </c>
      <c r="B39" s="69"/>
      <c r="C39" s="69"/>
      <c r="D39" s="69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4" spans="1:5" x14ac:dyDescent="0.25">
      <c r="A44" s="57" t="s">
        <v>79</v>
      </c>
    </row>
    <row r="45" spans="1:5" x14ac:dyDescent="0.25">
      <c r="A45" s="14" t="s">
        <v>33</v>
      </c>
    </row>
    <row r="46" spans="1:5" x14ac:dyDescent="0.25">
      <c r="A46" s="2" t="s">
        <v>40</v>
      </c>
      <c r="B46" s="16">
        <f>'2кв'!B51</f>
        <v>8487.2539999999717</v>
      </c>
    </row>
    <row r="47" spans="1:5" x14ac:dyDescent="0.25">
      <c r="A47" s="2" t="s">
        <v>82</v>
      </c>
      <c r="B47" s="17"/>
    </row>
    <row r="48" spans="1:5" x14ac:dyDescent="0.25">
      <c r="A48" s="2" t="s">
        <v>83</v>
      </c>
      <c r="B48" s="17">
        <v>131626.59</v>
      </c>
    </row>
    <row r="49" spans="1:2" x14ac:dyDescent="0.25">
      <c r="A49" s="2" t="s">
        <v>39</v>
      </c>
      <c r="B49" s="17">
        <f>350*2</f>
        <v>700</v>
      </c>
    </row>
    <row r="50" spans="1:2" ht="30" x14ac:dyDescent="0.25">
      <c r="A50" s="54" t="s">
        <v>35</v>
      </c>
      <c r="B50" s="17">
        <f>E27</f>
        <v>116434.28800000002</v>
      </c>
    </row>
    <row r="51" spans="1:2" x14ac:dyDescent="0.25">
      <c r="A51" s="15" t="s">
        <v>38</v>
      </c>
      <c r="B51" s="19">
        <f>B46+B48+B49-B50</f>
        <v>24379.555999999968</v>
      </c>
    </row>
  </sheetData>
  <mergeCells count="29">
    <mergeCell ref="A35:E35"/>
    <mergeCell ref="A36:D36"/>
    <mergeCell ref="B37:D37"/>
    <mergeCell ref="A39:D39"/>
    <mergeCell ref="B40:D40"/>
    <mergeCell ref="A34:E34"/>
    <mergeCell ref="A16:E16"/>
    <mergeCell ref="A17:E17"/>
    <mergeCell ref="A18:E18"/>
    <mergeCell ref="A19:E19"/>
    <mergeCell ref="A20:E20"/>
    <mergeCell ref="A21:E21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84</v>
      </c>
      <c r="B3" s="77"/>
      <c r="C3" s="77"/>
      <c r="D3" s="77"/>
      <c r="E3" s="77"/>
    </row>
    <row r="4" spans="1:5" s="1" customFormat="1" ht="15.6" customHeight="1" x14ac:dyDescent="0.25">
      <c r="A4" s="22" t="s">
        <v>13</v>
      </c>
      <c r="B4" s="4"/>
      <c r="C4" s="4"/>
      <c r="D4" s="28"/>
      <c r="E4" s="27" t="s">
        <v>85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25</v>
      </c>
      <c r="B7" s="78"/>
      <c r="C7" s="78"/>
      <c r="D7" s="78"/>
      <c r="E7" s="78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31</v>
      </c>
      <c r="B9" s="66"/>
      <c r="C9" s="66"/>
      <c r="D9" s="66"/>
      <c r="E9" s="66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0" customHeight="1" x14ac:dyDescent="0.25">
      <c r="A11" s="66" t="s">
        <v>26</v>
      </c>
      <c r="B11" s="66"/>
      <c r="C11" s="66"/>
      <c r="D11" s="66"/>
      <c r="E11" s="66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22</v>
      </c>
      <c r="B13" s="66"/>
      <c r="C13" s="66"/>
      <c r="D13" s="66"/>
      <c r="E13" s="66"/>
    </row>
    <row r="14" spans="1:5" ht="11.25" customHeight="1" x14ac:dyDescent="0.25">
      <c r="A14" s="70" t="s">
        <v>2</v>
      </c>
      <c r="B14" s="73"/>
      <c r="C14" s="73"/>
      <c r="D14" s="73"/>
      <c r="E14" s="73"/>
    </row>
    <row r="15" spans="1:5" ht="11.25" customHeight="1" x14ac:dyDescent="0.25">
      <c r="A15" s="59"/>
      <c r="B15" s="60"/>
      <c r="C15" s="60"/>
      <c r="D15" s="60"/>
      <c r="E15" s="60"/>
    </row>
    <row r="16" spans="1:5" x14ac:dyDescent="0.25">
      <c r="A16" s="66" t="s">
        <v>44</v>
      </c>
      <c r="B16" s="66"/>
      <c r="C16" s="66"/>
      <c r="D16" s="66"/>
      <c r="E16" s="66"/>
    </row>
    <row r="17" spans="1:7" ht="10.5" customHeight="1" x14ac:dyDescent="0.25">
      <c r="A17" s="70" t="s">
        <v>16</v>
      </c>
      <c r="B17" s="73"/>
      <c r="C17" s="73"/>
      <c r="D17" s="73"/>
      <c r="E17" s="73"/>
    </row>
    <row r="18" spans="1:7" ht="30.75" customHeight="1" x14ac:dyDescent="0.25">
      <c r="A18" s="66" t="s">
        <v>17</v>
      </c>
      <c r="B18" s="66"/>
      <c r="C18" s="66"/>
      <c r="D18" s="66"/>
      <c r="E18" s="66"/>
    </row>
    <row r="19" spans="1:7" ht="63.75" customHeight="1" x14ac:dyDescent="0.25">
      <c r="A19" s="66" t="s">
        <v>36</v>
      </c>
      <c r="B19" s="66"/>
      <c r="C19" s="66"/>
      <c r="D19" s="66"/>
      <c r="E19" s="66"/>
    </row>
    <row r="20" spans="1:7" ht="33.75" customHeight="1" x14ac:dyDescent="0.25">
      <c r="A20" s="64" t="s">
        <v>27</v>
      </c>
      <c r="B20" s="64"/>
      <c r="C20" s="64"/>
      <c r="D20" s="64"/>
      <c r="E20" s="64"/>
    </row>
    <row r="21" spans="1:7" x14ac:dyDescent="0.25">
      <c r="A21" s="64"/>
      <c r="B21" s="64"/>
      <c r="C21" s="64"/>
      <c r="D21" s="64"/>
      <c r="E21" s="64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83" t="s">
        <v>42</v>
      </c>
      <c r="B23" s="9" t="s">
        <v>37</v>
      </c>
      <c r="C23" s="3" t="s">
        <v>4</v>
      </c>
      <c r="D23" s="3">
        <v>18.55</v>
      </c>
      <c r="E23" s="20">
        <f>D23*F21*G21</f>
        <v>91555.38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4.68</v>
      </c>
      <c r="E24" s="8">
        <f>D24*F21*G21</f>
        <v>23098.608</v>
      </c>
    </row>
    <row r="25" spans="1:7" x14ac:dyDescent="0.25">
      <c r="A25" s="7" t="s">
        <v>28</v>
      </c>
      <c r="B25" s="9" t="s">
        <v>86</v>
      </c>
      <c r="C25" s="3" t="s">
        <v>29</v>
      </c>
      <c r="D25" s="3"/>
      <c r="E25" s="8">
        <v>70</v>
      </c>
    </row>
    <row r="26" spans="1:7" ht="30" x14ac:dyDescent="0.25">
      <c r="A26" s="7" t="s">
        <v>87</v>
      </c>
      <c r="B26" s="9" t="s">
        <v>88</v>
      </c>
      <c r="C26" s="3" t="s">
        <v>29</v>
      </c>
      <c r="D26" s="3"/>
      <c r="E26" s="8">
        <v>10289.07</v>
      </c>
    </row>
    <row r="27" spans="1:7" x14ac:dyDescent="0.25">
      <c r="A27" s="92"/>
      <c r="B27" s="9"/>
      <c r="C27" s="3"/>
      <c r="D27" s="3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SUM(E23:E27)</f>
        <v>125013.05800000002</v>
      </c>
    </row>
    <row r="30" spans="1:7" ht="30" customHeight="1" x14ac:dyDescent="0.25">
      <c r="A30" s="65" t="s">
        <v>89</v>
      </c>
      <c r="B30" s="65"/>
      <c r="C30" s="65"/>
      <c r="D30" s="65"/>
      <c r="E30" s="65"/>
    </row>
    <row r="31" spans="1:7" ht="30" customHeight="1" x14ac:dyDescent="0.25">
      <c r="A31" s="66" t="s">
        <v>21</v>
      </c>
      <c r="B31" s="66"/>
      <c r="C31" s="66"/>
      <c r="D31" s="66"/>
      <c r="E31" s="66"/>
    </row>
    <row r="32" spans="1:7" x14ac:dyDescent="0.25">
      <c r="A32" s="66" t="s">
        <v>20</v>
      </c>
      <c r="B32" s="66"/>
      <c r="C32" s="66"/>
      <c r="D32" s="66"/>
      <c r="E32" s="66"/>
    </row>
    <row r="33" spans="1:5" ht="30" customHeight="1" x14ac:dyDescent="0.25">
      <c r="A33" s="66" t="s">
        <v>30</v>
      </c>
      <c r="B33" s="66"/>
      <c r="C33" s="66"/>
      <c r="D33" s="66"/>
      <c r="E33" s="66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67" t="s">
        <v>5</v>
      </c>
      <c r="B35" s="67"/>
      <c r="C35" s="67"/>
      <c r="D35" s="67"/>
      <c r="E35" s="67"/>
    </row>
    <row r="36" spans="1:5" x14ac:dyDescent="0.25">
      <c r="A36" s="66" t="s">
        <v>18</v>
      </c>
      <c r="B36" s="66"/>
      <c r="C36" s="66"/>
      <c r="D36" s="66"/>
      <c r="E36" s="66"/>
    </row>
    <row r="37" spans="1:5" x14ac:dyDescent="0.25">
      <c r="A37" s="68" t="s">
        <v>46</v>
      </c>
      <c r="B37" s="68"/>
      <c r="C37" s="68"/>
      <c r="D37" s="68"/>
      <c r="E37" s="5"/>
    </row>
    <row r="38" spans="1:5" x14ac:dyDescent="0.25">
      <c r="B38" s="63" t="s">
        <v>19</v>
      </c>
      <c r="C38" s="63"/>
      <c r="D38" s="63"/>
      <c r="E38" s="6" t="s">
        <v>6</v>
      </c>
    </row>
    <row r="39" spans="1:5" x14ac:dyDescent="0.25">
      <c r="A39" s="59"/>
      <c r="B39" s="59"/>
      <c r="C39" s="59"/>
      <c r="D39" s="59"/>
      <c r="E39" s="59"/>
    </row>
    <row r="40" spans="1:5" x14ac:dyDescent="0.25">
      <c r="A40" s="69" t="s">
        <v>32</v>
      </c>
      <c r="B40" s="69"/>
      <c r="C40" s="69"/>
      <c r="D40" s="69"/>
      <c r="E40" s="5"/>
    </row>
    <row r="41" spans="1:5" x14ac:dyDescent="0.25">
      <c r="B41" s="63" t="s">
        <v>19</v>
      </c>
      <c r="C41" s="63"/>
      <c r="D41" s="63"/>
      <c r="E41" s="6" t="s">
        <v>6</v>
      </c>
    </row>
    <row r="45" spans="1:5" x14ac:dyDescent="0.25">
      <c r="A45" s="57" t="s">
        <v>79</v>
      </c>
    </row>
    <row r="46" spans="1:5" x14ac:dyDescent="0.25">
      <c r="A46" s="14" t="s">
        <v>33</v>
      </c>
    </row>
    <row r="47" spans="1:5" x14ac:dyDescent="0.25">
      <c r="A47" s="2" t="s">
        <v>40</v>
      </c>
      <c r="B47" s="16">
        <f>'3кв'!B51</f>
        <v>24379.555999999968</v>
      </c>
    </row>
    <row r="48" spans="1:5" x14ac:dyDescent="0.25">
      <c r="A48" s="2" t="s">
        <v>82</v>
      </c>
      <c r="B48" s="17"/>
    </row>
    <row r="49" spans="1:2" x14ac:dyDescent="0.25">
      <c r="A49" s="2" t="s">
        <v>83</v>
      </c>
      <c r="B49" s="17">
        <v>127265.04</v>
      </c>
    </row>
    <row r="50" spans="1:2" x14ac:dyDescent="0.25">
      <c r="B50" s="17"/>
    </row>
    <row r="51" spans="1:2" ht="30" x14ac:dyDescent="0.25">
      <c r="A51" s="58" t="s">
        <v>35</v>
      </c>
      <c r="B51" s="17">
        <f>E28</f>
        <v>125013.05800000002</v>
      </c>
    </row>
    <row r="52" spans="1:2" x14ac:dyDescent="0.25">
      <c r="A52" s="15" t="s">
        <v>38</v>
      </c>
      <c r="B52" s="19">
        <f>B47+B49+B50-B51</f>
        <v>26631.537999999942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A33:E33"/>
    <mergeCell ref="A34:E34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0" zoomScaleSheetLayoutView="100" workbookViewId="0">
      <selection activeCell="B31" sqref="B31"/>
    </sheetView>
  </sheetViews>
  <sheetFormatPr defaultRowHeight="15.75" x14ac:dyDescent="0.25"/>
  <cols>
    <col min="1" max="1" width="10.5703125" style="84" customWidth="1"/>
    <col min="2" max="2" width="66.140625" style="84" customWidth="1"/>
    <col min="3" max="3" width="15.28515625" style="84" customWidth="1"/>
    <col min="4" max="4" width="11.85546875" style="84" customWidth="1"/>
    <col min="5" max="5" width="14.7109375" style="84" customWidth="1"/>
    <col min="6" max="6" width="12.42578125" style="84" customWidth="1"/>
    <col min="7" max="7" width="12" style="84" customWidth="1"/>
    <col min="8" max="8" width="13.5703125" style="84" customWidth="1"/>
    <col min="9" max="16384" width="9.140625" style="84"/>
  </cols>
  <sheetData>
    <row r="1" spans="1:5" x14ac:dyDescent="0.25">
      <c r="A1" s="80" t="s">
        <v>49</v>
      </c>
      <c r="B1" s="80"/>
      <c r="C1" s="80"/>
      <c r="D1" s="29"/>
    </row>
    <row r="2" spans="1:5" x14ac:dyDescent="0.25">
      <c r="A2" s="81" t="s">
        <v>50</v>
      </c>
      <c r="B2" s="81"/>
      <c r="C2" s="81"/>
      <c r="D2" s="30"/>
    </row>
    <row r="3" spans="1:5" x14ac:dyDescent="0.25">
      <c r="A3" s="81" t="s">
        <v>90</v>
      </c>
      <c r="B3" s="81"/>
      <c r="C3" s="81"/>
      <c r="D3" s="30"/>
    </row>
    <row r="4" spans="1:5" x14ac:dyDescent="0.25">
      <c r="A4" s="80" t="s">
        <v>64</v>
      </c>
      <c r="B4" s="80"/>
      <c r="C4" s="80"/>
      <c r="D4" s="29"/>
    </row>
    <row r="5" spans="1:5" x14ac:dyDescent="0.25">
      <c r="A5" s="82"/>
      <c r="B5" s="82"/>
      <c r="C5" s="82"/>
      <c r="D5" s="1"/>
    </row>
    <row r="6" spans="1:5" x14ac:dyDescent="0.25">
      <c r="A6" s="30"/>
      <c r="B6" s="31" t="s">
        <v>51</v>
      </c>
      <c r="C6" s="85">
        <f>'1кв'!B48</f>
        <v>-3210.97</v>
      </c>
      <c r="D6" s="32"/>
    </row>
    <row r="7" spans="1:5" x14ac:dyDescent="0.25">
      <c r="A7" s="33" t="s">
        <v>52</v>
      </c>
      <c r="B7" s="31" t="s">
        <v>91</v>
      </c>
      <c r="C7" s="85"/>
      <c r="D7" s="32"/>
    </row>
    <row r="8" spans="1:5" x14ac:dyDescent="0.25">
      <c r="B8" s="34" t="s">
        <v>53</v>
      </c>
      <c r="C8" s="86">
        <f>'1кв'!B50+'2кв'!B48+'3кв'!B48+'4кв '!B49</f>
        <v>483653.10999999993</v>
      </c>
      <c r="D8" s="87"/>
    </row>
    <row r="9" spans="1:5" x14ac:dyDescent="0.25">
      <c r="B9" s="45" t="s">
        <v>65</v>
      </c>
      <c r="C9" s="86">
        <f>'1кв'!B51+'2кв'!B49+'3кв'!B49+'4кв '!B50</f>
        <v>2800</v>
      </c>
      <c r="D9" s="87"/>
    </row>
    <row r="10" spans="1:5" x14ac:dyDescent="0.25">
      <c r="A10" s="62"/>
      <c r="B10" s="34" t="s">
        <v>54</v>
      </c>
      <c r="C10" s="88">
        <f>SUM(C8:C9)</f>
        <v>486453.10999999993</v>
      </c>
      <c r="D10" s="32"/>
    </row>
    <row r="11" spans="1:5" x14ac:dyDescent="0.25">
      <c r="A11" s="1"/>
      <c r="B11" s="79"/>
      <c r="C11" s="79"/>
      <c r="D11" s="35"/>
    </row>
    <row r="12" spans="1:5" x14ac:dyDescent="0.25">
      <c r="A12" s="36" t="s">
        <v>55</v>
      </c>
      <c r="B12" s="21" t="s">
        <v>42</v>
      </c>
      <c r="C12" s="86">
        <f>'1кв'!E23+'2кв'!E23+'3кв'!E23+'4кв '!E23</f>
        <v>350131.46400000004</v>
      </c>
      <c r="D12" s="35"/>
    </row>
    <row r="13" spans="1:5" x14ac:dyDescent="0.25">
      <c r="A13" s="36"/>
      <c r="B13" s="89" t="s">
        <v>41</v>
      </c>
      <c r="C13" s="86">
        <f>'1кв'!E24+'2кв'!E24+'3кв'!E24+'4кв '!E24</f>
        <v>89235.648000000016</v>
      </c>
      <c r="D13" s="35"/>
    </row>
    <row r="14" spans="1:5" x14ac:dyDescent="0.25">
      <c r="A14" s="1"/>
      <c r="B14" s="89" t="s">
        <v>28</v>
      </c>
      <c r="C14" s="86">
        <f>'1кв'!E25+'2кв'!E25+'3кв'!E25+'4кв '!E25</f>
        <v>1850.3</v>
      </c>
      <c r="D14" s="35"/>
      <c r="E14" s="90"/>
    </row>
    <row r="15" spans="1:5" x14ac:dyDescent="0.25">
      <c r="A15" s="36"/>
      <c r="B15" s="37" t="s">
        <v>94</v>
      </c>
      <c r="C15" s="86">
        <f>'1кв'!E27</f>
        <v>4161.12</v>
      </c>
      <c r="D15" s="35"/>
    </row>
    <row r="16" spans="1:5" x14ac:dyDescent="0.25">
      <c r="A16" s="36"/>
      <c r="B16" s="38" t="s">
        <v>56</v>
      </c>
      <c r="C16" s="86">
        <f>SUM(C18:C20)</f>
        <v>11232.07</v>
      </c>
      <c r="D16" s="35"/>
    </row>
    <row r="17" spans="1:5" x14ac:dyDescent="0.25">
      <c r="A17" s="36"/>
      <c r="B17" s="38" t="s">
        <v>57</v>
      </c>
      <c r="C17" s="86"/>
      <c r="D17" s="35"/>
    </row>
    <row r="18" spans="1:5" ht="31.5" x14ac:dyDescent="0.25">
      <c r="A18" s="36"/>
      <c r="B18" s="38" t="s">
        <v>92</v>
      </c>
      <c r="C18" s="86">
        <f>'1кв'!E26</f>
        <v>943</v>
      </c>
      <c r="D18" s="35"/>
    </row>
    <row r="19" spans="1:5" x14ac:dyDescent="0.25">
      <c r="A19" s="36"/>
      <c r="B19" s="91" t="s">
        <v>93</v>
      </c>
      <c r="C19" s="86">
        <f>'4кв '!E26</f>
        <v>10289.07</v>
      </c>
      <c r="D19" s="35"/>
    </row>
    <row r="20" spans="1:5" x14ac:dyDescent="0.25">
      <c r="A20" s="36"/>
      <c r="B20" s="38"/>
      <c r="C20" s="86"/>
      <c r="D20" s="35"/>
    </row>
    <row r="21" spans="1:5" x14ac:dyDescent="0.25">
      <c r="A21" s="1"/>
      <c r="B21" s="61" t="s">
        <v>58</v>
      </c>
      <c r="C21" s="88">
        <f>SUM(C12:C16)</f>
        <v>456610.60200000007</v>
      </c>
      <c r="D21" s="35"/>
      <c r="E21" s="90"/>
    </row>
    <row r="22" spans="1:5" x14ac:dyDescent="0.25">
      <c r="A22" s="1"/>
      <c r="B22" s="39" t="s">
        <v>95</v>
      </c>
      <c r="C22" s="88">
        <f>C6+C10-C21</f>
        <v>26631.537999999884</v>
      </c>
      <c r="D22" s="35"/>
    </row>
    <row r="23" spans="1:5" x14ac:dyDescent="0.25">
      <c r="A23" s="1"/>
      <c r="B23" s="33"/>
      <c r="C23" s="33"/>
      <c r="D23" s="35"/>
    </row>
    <row r="24" spans="1:5" x14ac:dyDescent="0.25">
      <c r="A24" s="1"/>
      <c r="B24" s="40" t="s">
        <v>59</v>
      </c>
      <c r="C24" s="40"/>
      <c r="D24" s="35"/>
    </row>
    <row r="25" spans="1:5" x14ac:dyDescent="0.25">
      <c r="A25" s="1"/>
      <c r="B25" s="40" t="s">
        <v>60</v>
      </c>
      <c r="C25" s="41">
        <v>87881.01</v>
      </c>
      <c r="D25" s="35"/>
    </row>
    <row r="26" spans="1:5" x14ac:dyDescent="0.25">
      <c r="A26" s="1"/>
      <c r="B26" s="42" t="s">
        <v>96</v>
      </c>
      <c r="C26" s="43">
        <v>107955.38</v>
      </c>
      <c r="D26" s="35"/>
    </row>
    <row r="27" spans="1:5" x14ac:dyDescent="0.25">
      <c r="A27" s="1"/>
      <c r="B27" s="40" t="s">
        <v>61</v>
      </c>
      <c r="C27" s="44">
        <f>C26-C25</f>
        <v>20074.37000000001</v>
      </c>
      <c r="D27" s="35"/>
    </row>
    <row r="28" spans="1:5" x14ac:dyDescent="0.25">
      <c r="A28" s="1"/>
      <c r="B28" s="33"/>
      <c r="C28" s="33"/>
      <c r="D28" s="35"/>
    </row>
    <row r="29" spans="1:5" x14ac:dyDescent="0.25">
      <c r="A29" s="1"/>
      <c r="B29" s="33"/>
      <c r="C29" s="33"/>
      <c r="D29" s="35"/>
    </row>
    <row r="30" spans="1:5" x14ac:dyDescent="0.25">
      <c r="A30" s="1"/>
      <c r="B30" s="33"/>
      <c r="C30" s="33"/>
      <c r="D30" s="35"/>
    </row>
    <row r="31" spans="1:5" x14ac:dyDescent="0.25">
      <c r="A31" s="1"/>
      <c r="B31" s="33"/>
      <c r="C31" s="33"/>
      <c r="D31" s="35"/>
    </row>
    <row r="32" spans="1:5" x14ac:dyDescent="0.25">
      <c r="A32" s="1" t="s">
        <v>62</v>
      </c>
      <c r="B32" s="33" t="s">
        <v>97</v>
      </c>
      <c r="C32" s="33"/>
      <c r="D32" s="35"/>
    </row>
    <row r="33" spans="1:4" x14ac:dyDescent="0.25">
      <c r="A33" s="1"/>
      <c r="B33" s="33" t="s">
        <v>98</v>
      </c>
      <c r="C33" s="33"/>
      <c r="D33" s="35"/>
    </row>
    <row r="34" spans="1:4" x14ac:dyDescent="0.25">
      <c r="A34" s="1"/>
      <c r="B34" s="33" t="s">
        <v>99</v>
      </c>
      <c r="C34" s="33"/>
      <c r="D34" s="35"/>
    </row>
    <row r="35" spans="1:4" x14ac:dyDescent="0.25">
      <c r="A35" s="1"/>
      <c r="B35" s="33"/>
      <c r="C35" s="33"/>
      <c r="D35" s="35"/>
    </row>
    <row r="36" spans="1:4" x14ac:dyDescent="0.25">
      <c r="A36" s="1"/>
      <c r="B36" s="33"/>
      <c r="C36" s="33"/>
      <c r="D36" s="35"/>
    </row>
    <row r="37" spans="1:4" x14ac:dyDescent="0.25">
      <c r="A37" s="1"/>
      <c r="B37" s="33" t="s">
        <v>63</v>
      </c>
      <c r="C37" s="33"/>
      <c r="D37" s="35"/>
    </row>
    <row r="38" spans="1:4" x14ac:dyDescent="0.25">
      <c r="A38" s="1"/>
      <c r="B38" s="33"/>
      <c r="C38" s="33"/>
      <c r="D38" s="35"/>
    </row>
    <row r="39" spans="1:4" x14ac:dyDescent="0.25">
      <c r="A39" s="1"/>
      <c r="B39" s="33"/>
      <c r="C39" s="33"/>
      <c r="D39" s="35"/>
    </row>
    <row r="40" spans="1:4" x14ac:dyDescent="0.25">
      <c r="A40" s="1"/>
      <c r="B40" s="33"/>
      <c r="C40" s="33"/>
      <c r="D40" s="35"/>
    </row>
    <row r="41" spans="1:4" x14ac:dyDescent="0.25">
      <c r="A41" s="1"/>
      <c r="B41" s="33"/>
      <c r="C41" s="33"/>
      <c r="D41" s="3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 </vt:lpstr>
      <vt:lpstr>отчет</vt:lpstr>
      <vt:lpstr>'1кв'!Область_печати</vt:lpstr>
      <vt:lpstr>'2кв'!Область_печати</vt:lpstr>
      <vt:lpstr>'3кв'!Область_печати</vt:lpstr>
      <vt:lpstr>'4кв 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2025-02-26T07:20:28Z</dcterms:modified>
</cp:coreProperties>
</file>